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firstSheet="6" activeTab="9"/>
  </bookViews>
  <sheets>
    <sheet name="Classement Général" sheetId="1" r:id="rId1"/>
    <sheet name="Manche 1 - Soignies" sheetId="2" r:id="rId2"/>
    <sheet name="Manche 2 - Nivelles" sheetId="3" r:id="rId3"/>
    <sheet name="Manche 3 - La Hulpe" sheetId="4" r:id="rId4"/>
    <sheet name="Manche 4 - Lillois" sheetId="5" r:id="rId5"/>
    <sheet name="Manche 5 - Balad'Arena" sheetId="6" r:id="rId6"/>
    <sheet name="Manche 6 - Tournai" sheetId="7" r:id="rId7"/>
    <sheet name="Manche 7 - Gentinnes" sheetId="8" r:id="rId8"/>
    <sheet name="Manche 8 - Hyacintentrail" sheetId="9" r:id="rId9"/>
    <sheet name="Manche 9 - Seneffe" sheetId="10" r:id="rId10"/>
    <sheet name="Sheet12" sheetId="11" r:id="rId11"/>
    <sheet name="Sheet13" sheetId="12" r:id="rId12"/>
    <sheet name="Sheet14" sheetId="13" r:id="rId13"/>
    <sheet name="Sheet4" sheetId="14" r:id="rId14"/>
    <sheet name="Sheet5" sheetId="15" r:id="rId15"/>
    <sheet name="Sheet6" sheetId="16" r:id="rId16"/>
    <sheet name="Sheet7" sheetId="17" r:id="rId1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<sst xmlns="http://schemas.openxmlformats.org/spreadsheetml/2006/main" count="522" uniqueCount="174">
  <si>
    <t>Challenge J.E.T. 2024</t>
  </si>
  <si>
    <t>Manche 1</t>
  </si>
  <si>
    <t>Nom</t>
  </si>
  <si>
    <t>Temps</t>
  </si>
  <si>
    <t>Points</t>
  </si>
  <si>
    <t>Place</t>
  </si>
  <si>
    <t>Demoulin Olivier</t>
  </si>
  <si>
    <t>Van Velthem Raphaël</t>
  </si>
  <si>
    <t>Mees Charles</t>
  </si>
  <si>
    <t>Minot Jérome</t>
  </si>
  <si>
    <t>Aubry Aurélien</t>
  </si>
  <si>
    <t>53:52</t>
  </si>
  <si>
    <t>51:26</t>
  </si>
  <si>
    <t>51:11</t>
  </si>
  <si>
    <t>49:48</t>
  </si>
  <si>
    <t>47:24</t>
  </si>
  <si>
    <t>Van Reijsen Cédric</t>
  </si>
  <si>
    <t>01:01:56</t>
  </si>
  <si>
    <t>Nombre de participants:</t>
  </si>
  <si>
    <t>344</t>
  </si>
  <si>
    <t>La Trottirun - Soignies - Challenge Hainaut - 10,20Km</t>
  </si>
  <si>
    <t>Thibaut Thierry</t>
  </si>
  <si>
    <t>19:15</t>
  </si>
  <si>
    <t>Coosemans Isabelle</t>
  </si>
  <si>
    <t>27:04</t>
  </si>
  <si>
    <t>Charlier Baudouin</t>
  </si>
  <si>
    <t>24:24</t>
  </si>
  <si>
    <t>165</t>
  </si>
  <si>
    <t>Lagaert Rita</t>
  </si>
  <si>
    <t>25:42</t>
  </si>
  <si>
    <t>De Ville Sabrina</t>
  </si>
  <si>
    <t>29:16</t>
  </si>
  <si>
    <t>Vankerckhoven  Maggie</t>
  </si>
  <si>
    <t>30:28</t>
  </si>
  <si>
    <t>Glibert Leatitia</t>
  </si>
  <si>
    <t>28:06</t>
  </si>
  <si>
    <t>319</t>
  </si>
  <si>
    <t>La Trottirun - Soignies - Challenge Hainaut - 4,20Km</t>
  </si>
  <si>
    <t>Classement général:</t>
  </si>
  <si>
    <t>Grande Distance</t>
  </si>
  <si>
    <t>Petite Distance</t>
  </si>
  <si>
    <t>Kontoleon Arys</t>
  </si>
  <si>
    <t>De Ville Sabrine</t>
  </si>
  <si>
    <t>49:08</t>
  </si>
  <si>
    <t>49:21</t>
  </si>
  <si>
    <t>52:20</t>
  </si>
  <si>
    <t>52:34</t>
  </si>
  <si>
    <t>01:08:49</t>
  </si>
  <si>
    <t>01:16:42</t>
  </si>
  <si>
    <t>982</t>
  </si>
  <si>
    <t>276</t>
  </si>
  <si>
    <t>01:00:38</t>
  </si>
  <si>
    <t>19:39</t>
  </si>
  <si>
    <t>27:26</t>
  </si>
  <si>
    <t>29:08</t>
  </si>
  <si>
    <t>29:52</t>
  </si>
  <si>
    <t>32:09</t>
  </si>
  <si>
    <t>Manche 2</t>
  </si>
  <si>
    <t>Jogging du college - Nivelles - Challenge Brabant Wallon - 4,50Km</t>
  </si>
  <si>
    <t>Jogging du college - Nivelles - Challenge Brabant Wallon - 10,53Km</t>
  </si>
  <si>
    <t>Nb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</si>
  <si>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</si>
  <si>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</si>
  <si>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</si>
  <si>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</si>
  <si>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</si>
  <si>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</si>
  <si>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</si>
  <si>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</si>
  <si>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</si>
  <si>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</si>
  <si>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</si>
  <si>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</si>
  <si>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</si>
  <si>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</si>
  <si>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</si>
  <si>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</si>
  <si>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</si>
  <si>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</si>
  <si>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</si>
  <si>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</si>
  <si>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</si>
  <si>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</si>
  <si>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</si>
  <si>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</si>
  <si>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</si>
  <si>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Homme</t>
  </si>
  <si>
    <t>Femme</t>
  </si>
  <si>
    <t>X</t>
  </si>
  <si>
    <t>Manche 3</t>
  </si>
  <si>
    <t>Jogging du fonds de ails - La Hulpe - Challenge Brabant Wallon - 13Km</t>
  </si>
  <si>
    <t>Jogging du fonds de ails - La Hulpe - Challenge Brabant Wallon - 7,5Km</t>
  </si>
  <si>
    <t>689</t>
  </si>
  <si>
    <t>01:02:29</t>
  </si>
  <si>
    <t>01:05:00</t>
  </si>
  <si>
    <t>01:08:27</t>
  </si>
  <si>
    <t>01:12:38</t>
  </si>
  <si>
    <t>Alvarez Blanco Manuel</t>
  </si>
  <si>
    <t>01:14:31</t>
  </si>
  <si>
    <t>46:50</t>
  </si>
  <si>
    <t>46:59</t>
  </si>
  <si>
    <t>47:46</t>
  </si>
  <si>
    <t>50:19</t>
  </si>
  <si>
    <t>246</t>
  </si>
  <si>
    <t>Manche 4</t>
  </si>
  <si>
    <t>Les crêtes Brainoises - Lillois - Challenge Brabant Wallon - 12,8Km</t>
  </si>
  <si>
    <t>Les crêtes Brainoises - Lillois - Challenge Brabant Wallon - 6,2Km</t>
  </si>
  <si>
    <t>668</t>
  </si>
  <si>
    <t>0:58:17</t>
  </si>
  <si>
    <t>01:02:43</t>
  </si>
  <si>
    <t>01:03:02</t>
  </si>
  <si>
    <t>01:17:35</t>
  </si>
  <si>
    <t>01:03:24</t>
  </si>
  <si>
    <t>01:23:01</t>
  </si>
  <si>
    <t>242</t>
  </si>
  <si>
    <t>Glibert Laetitia</t>
  </si>
  <si>
    <t>37:15</t>
  </si>
  <si>
    <t>38:33</t>
  </si>
  <si>
    <t>39:12</t>
  </si>
  <si>
    <t>01:01:46</t>
  </si>
  <si>
    <t>32:14</t>
  </si>
  <si>
    <t>Jogging Balad'Arena - Braine le comte - FRT - 12km</t>
  </si>
  <si>
    <t>Menu Gerald</t>
  </si>
  <si>
    <t>0:58:06</t>
  </si>
  <si>
    <t>0:59:18</t>
  </si>
  <si>
    <t>0:59:45</t>
  </si>
  <si>
    <t>01:35:42</t>
  </si>
  <si>
    <t>0:58:43</t>
  </si>
  <si>
    <t>95</t>
  </si>
  <si>
    <t>0:24:58</t>
  </si>
  <si>
    <t>0:36:04</t>
  </si>
  <si>
    <t>0:37:52</t>
  </si>
  <si>
    <t>0:40:20</t>
  </si>
  <si>
    <t>0:39:37</t>
  </si>
  <si>
    <t>79</t>
  </si>
  <si>
    <t>Manche 5</t>
  </si>
  <si>
    <t>0:49:04</t>
  </si>
  <si>
    <t>2232</t>
  </si>
  <si>
    <t>42:08</t>
  </si>
  <si>
    <t>27:15</t>
  </si>
  <si>
    <t>934</t>
  </si>
  <si>
    <t>Tournai Générale - Tournai - Urban trail - 10Km</t>
  </si>
  <si>
    <t>Tournai Générale - Tournai - Urban trail - 5Km</t>
  </si>
  <si>
    <t>Jogging Balad'Arena - Braine le comte - FRT - 6km</t>
  </si>
  <si>
    <t>Manche 6</t>
  </si>
  <si>
    <t>Manche 7</t>
  </si>
  <si>
    <t>Jogging de Gentinnes - Gentinnes - Challenge BW - 12,7Km</t>
  </si>
  <si>
    <t>356</t>
  </si>
  <si>
    <t>01:05:37</t>
  </si>
  <si>
    <t>01:12:57</t>
  </si>
  <si>
    <t>01:15:35</t>
  </si>
  <si>
    <t>01:42:59</t>
  </si>
  <si>
    <t>00:30:42</t>
  </si>
  <si>
    <t>175</t>
  </si>
  <si>
    <t>Jogging de Gentinnes - Gentinnes - Challenge BW - 6,7Km</t>
  </si>
  <si>
    <t>Manche 8</t>
  </si>
  <si>
    <t>Hyacintentrail - Halle -8km</t>
  </si>
  <si>
    <t>00:41:35</t>
  </si>
  <si>
    <t>01:48:43</t>
  </si>
  <si>
    <t>330</t>
  </si>
  <si>
    <t>Manche 9</t>
  </si>
  <si>
    <t>The Castle Race - Seneffe - Challenge FRT - 5,8Km</t>
  </si>
  <si>
    <t>The Castle Race - Seneffe - Challenge FRT - 14,7Km</t>
  </si>
  <si>
    <t>01:09:19</t>
  </si>
  <si>
    <t>01:15:08</t>
  </si>
  <si>
    <t>01:22:23</t>
  </si>
  <si>
    <t>01:14:27</t>
  </si>
  <si>
    <t>01:32:27</t>
  </si>
  <si>
    <t>168</t>
  </si>
  <si>
    <t>00:27:41</t>
  </si>
  <si>
    <t>00:30:40</t>
  </si>
  <si>
    <t>00:34:13</t>
  </si>
  <si>
    <t>00:35:49</t>
  </si>
  <si>
    <t>111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</si>
</sst>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]hh:mm;@"/>
    <numFmt numFmtId="165" formatCode="[$]dddd\,\ d\ mmmm\ yyyy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5" tint="0.39998000860214233"/>
      </top>
      <bottom style="thin">
        <color theme="5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7" fillId="33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16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3" fillId="36" borderId="16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49" fontId="0" fillId="37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12" xfId="0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33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3" fillId="36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34" borderId="12" xfId="0" applyNumberFormat="1" applyFont="1" applyFill="1" applyBorder="1" applyAlignment="1">
      <alignment/>
    </xf>
    <xf numFmtId="49" fontId="0" fillId="35" borderId="14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49" fontId="43" fillId="35" borderId="12" xfId="0" applyNumberFormat="1" applyFont="1" applyFill="1" applyBorder="1" applyAlignment="1">
      <alignment/>
    </xf>
    <xf numFmtId="21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9:AB18" comment="" totalsRowShown="0">
  <autoFilter ref="A9:AB18"/>
  <tableColumns count="28">
    <tableColumn id="1" name="Place"/>
    <tableColumn id="2" name="Nom"/>
    <tableColumn id="3" name="Nb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Total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9:AB35" comment="" totalsRowShown="0">
  <autoFilter ref="A29:AB35"/>
  <tableColumns count="28">
    <tableColumn id="1" name="Place"/>
    <tableColumn id="2" name="Nom"/>
    <tableColumn id="3" name="Nb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Total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2:AB23" comment="" totalsRowShown="0">
  <autoFilter ref="A22:AB23"/>
  <tableColumns count="28">
    <tableColumn id="1" name="Place"/>
    <tableColumn id="2" name="Nom"/>
    <tableColumn id="3" name="Nb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Total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9:AB43" comment="" totalsRowShown="0">
  <autoFilter ref="A39:AB43"/>
  <tableColumns count="28">
    <tableColumn id="1" name="Place"/>
    <tableColumn id="2" name="Nom"/>
    <tableColumn id="3" name="Nb"/>
    <tableColumn id="4" name="1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Tota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selection activeCell="AF25" sqref="AF25"/>
    </sheetView>
  </sheetViews>
  <sheetFormatPr defaultColWidth="9.140625" defaultRowHeight="15"/>
  <cols>
    <col min="1" max="1" width="7.8515625" style="0" customWidth="1"/>
    <col min="2" max="2" width="22.57421875" style="0" customWidth="1"/>
    <col min="3" max="3" width="5.7109375" style="0" customWidth="1"/>
    <col min="4" max="7" width="5.00390625" style="18" customWidth="1"/>
    <col min="8" max="12" width="5.00390625" style="0" customWidth="1"/>
    <col min="13" max="25" width="5.140625" style="0" hidden="1" customWidth="1"/>
    <col min="26" max="27" width="5.28125" style="0" hidden="1" customWidth="1"/>
    <col min="28" max="28" width="9.140625" style="31" customWidth="1"/>
    <col min="29" max="16384" width="11.421875" style="0" customWidth="1"/>
  </cols>
  <sheetData>
    <row r="1" ht="26.25">
      <c r="A1" s="3" t="s">
        <v>0</v>
      </c>
    </row>
    <row r="3" ht="15.75">
      <c r="A3" s="6" t="s">
        <v>38</v>
      </c>
    </row>
    <row r="5" ht="15">
      <c r="A5" s="17" t="s">
        <v>39</v>
      </c>
    </row>
    <row r="6" ht="15">
      <c r="A6" s="1"/>
    </row>
    <row r="7" ht="15">
      <c r="A7" s="1" t="s">
        <v>86</v>
      </c>
    </row>
    <row r="8" ht="15">
      <c r="A8" s="1"/>
    </row>
    <row r="9" spans="1:28" ht="15">
      <c r="A9" s="1" t="s">
        <v>5</v>
      </c>
      <c r="B9" t="s">
        <v>2</v>
      </c>
      <c r="C9" t="s">
        <v>60</v>
      </c>
      <c r="D9" s="18" t="s">
        <v>62</v>
      </c>
      <c r="E9" s="18" t="s">
        <v>63</v>
      </c>
      <c r="F9" s="18" t="s">
        <v>64</v>
      </c>
      <c r="G9" s="18" t="s">
        <v>65</v>
      </c>
      <c r="H9" t="s">
        <v>66</v>
      </c>
      <c r="I9" t="s">
        <v>67</v>
      </c>
      <c r="J9" t="s">
        <v>68</v>
      </c>
      <c r="K9" t="s">
        <v>69</v>
      </c>
      <c r="L9" t="s">
        <v>70</v>
      </c>
      <c r="M9" t="s">
        <v>71</v>
      </c>
      <c r="N9" t="s">
        <v>72</v>
      </c>
      <c r="O9" t="s">
        <v>73</v>
      </c>
      <c r="P9" t="s">
        <v>74</v>
      </c>
      <c r="Q9" t="s">
        <v>75</v>
      </c>
      <c r="R9" t="s">
        <v>76</v>
      </c>
      <c r="S9" t="s">
        <v>77</v>
      </c>
      <c r="T9" t="s">
        <v>78</v>
      </c>
      <c r="U9" t="s">
        <v>79</v>
      </c>
      <c r="V9" t="s">
        <v>80</v>
      </c>
      <c r="W9" t="s">
        <v>81</v>
      </c>
      <c r="X9" t="s">
        <v>82</v>
      </c>
      <c r="Y9" t="s">
        <v>83</v>
      </c>
      <c r="Z9" t="s">
        <v>84</v>
      </c>
      <c r="AA9" t="s">
        <v>85</v>
      </c>
      <c r="AB9" s="31" t="s">
        <v>61</v>
      </c>
    </row>
    <row r="10" spans="1:28" ht="15">
      <c r="A10">
        <f>_xlfn.IFERROR(ROW(B10)-ROW($B$10)+1,"")</f>
        <v>1</v>
      </c>
      <c r="B10" t="s">
        <v>6</v>
      </c>
      <c r="C10">
        <f>COUNT(D10:AA10)</f>
        <v>7</v>
      </c>
      <c r="D10" s="18">
        <f>'Manche 1 - Soignies'!D10</f>
        <v>82.3953488372093</v>
      </c>
      <c r="E10" s="18">
        <f>'Manche 2 - Nivelles'!D11</f>
        <v>80.53156822810591</v>
      </c>
      <c r="F10" s="18">
        <f>'Manche 3 - La Hulpe'!D10</f>
        <v>77.77793904208998</v>
      </c>
      <c r="G10" s="18">
        <f>'Manche 4 - Lillois'!D10</f>
        <v>82.2874251497006</v>
      </c>
      <c r="H10">
        <f>'Manche 5 - Balad''Arena'!D10</f>
        <v>74.6842105263158</v>
      </c>
      <c r="I10">
        <f>'Manche 6 - Tournai'!D10</f>
        <v>93.56272401433692</v>
      </c>
      <c r="J10" s="49" t="s">
        <v>88</v>
      </c>
      <c r="K10" s="49" t="s">
        <v>88</v>
      </c>
      <c r="L10">
        <f>'Manche 9 - Seneffe'!D10</f>
        <v>84.92857142857143</v>
      </c>
      <c r="AB10" s="31">
        <f>SUM(D10:AA10)</f>
        <v>576.1677872263299</v>
      </c>
    </row>
    <row r="11" spans="1:32" ht="15">
      <c r="A11">
        <f>_xlfn.IFERROR(ROW(B11)-ROW($B$10)+1,"")</f>
        <v>2</v>
      </c>
      <c r="B11" t="s">
        <v>10</v>
      </c>
      <c r="C11">
        <f>COUNT(D11:AA11)</f>
        <v>7</v>
      </c>
      <c r="D11" s="18">
        <f>'Manche 1 - Soignies'!D14</f>
        <v>58.26744186046512</v>
      </c>
      <c r="E11" s="18">
        <f>'Manche 2 - Nivelles'!D12</f>
        <v>70.04276985743381</v>
      </c>
      <c r="F11" s="18">
        <f>'Manche 3 - La Hulpe'!D11</f>
        <v>69.94049346879535</v>
      </c>
      <c r="G11" s="18">
        <f>'Manche 4 - Lillois'!D11</f>
        <v>73.75449101796407</v>
      </c>
      <c r="H11">
        <f>'Manche 5 - Balad''Arena'!D13</f>
        <v>70.47368421052632</v>
      </c>
      <c r="I11" s="49" t="s">
        <v>88</v>
      </c>
      <c r="J11">
        <f>'Manche 7 - Gentinnes'!D10</f>
        <v>60.550561797752806</v>
      </c>
      <c r="K11" s="49" t="s">
        <v>88</v>
      </c>
      <c r="L11">
        <f>'Manche 9 - Seneffe'!D12</f>
        <v>68.85714285714286</v>
      </c>
      <c r="AB11" s="31">
        <f>SUM(D11:AA11)</f>
        <v>471.8865850700804</v>
      </c>
      <c r="AF11" s="40"/>
    </row>
    <row r="12" spans="1:28" ht="15">
      <c r="A12">
        <f>_xlfn.IFERROR(ROW(B12)-ROW($B$10)+1,"")</f>
        <v>3</v>
      </c>
      <c r="B12" t="s">
        <v>8</v>
      </c>
      <c r="C12">
        <f>COUNT(D12:AA12)</f>
        <v>5</v>
      </c>
      <c r="D12" s="18">
        <f>'Manche 1 - Soignies'!D12</f>
        <v>68.44186046511628</v>
      </c>
      <c r="E12" s="18">
        <f>'Manche 2 - Nivelles'!D13</f>
        <v>69.22810590631364</v>
      </c>
      <c r="F12" s="18">
        <f>'Manche 3 - La Hulpe'!D12</f>
        <v>60.50653120464441</v>
      </c>
      <c r="G12" s="18">
        <f>'Manche 4 - Lillois'!D13</f>
        <v>71.20958083832335</v>
      </c>
      <c r="H12">
        <f>'Manche 5 - Balad''Arena'!D12</f>
        <v>71.52631578947368</v>
      </c>
      <c r="I12" s="49" t="s">
        <v>88</v>
      </c>
      <c r="J12" s="49" t="s">
        <v>88</v>
      </c>
      <c r="K12" s="49" t="s">
        <v>88</v>
      </c>
      <c r="L12" s="49" t="s">
        <v>88</v>
      </c>
      <c r="AB12" s="31">
        <f>SUM(D12:AA12)</f>
        <v>340.9123942038714</v>
      </c>
    </row>
    <row r="13" spans="1:28" ht="15">
      <c r="A13">
        <f>_xlfn.IFERROR(ROW(B13)-ROW($B$10)+1,"")</f>
        <v>4</v>
      </c>
      <c r="B13" t="s">
        <v>7</v>
      </c>
      <c r="C13">
        <f>COUNT(D13:AA13)</f>
        <v>3</v>
      </c>
      <c r="D13" s="18">
        <f>'Manche 1 - Soignies'!D11</f>
        <v>73.96511627906978</v>
      </c>
      <c r="E13" s="18">
        <f>'Manche 2 - Nivelles'!D10</f>
        <v>81.44806517311609</v>
      </c>
      <c r="F13" s="18" t="s">
        <v>88</v>
      </c>
      <c r="G13" s="18">
        <f>'Manche 4 - Lillois'!D12</f>
        <v>72.10778443113773</v>
      </c>
      <c r="I13" s="49" t="s">
        <v>88</v>
      </c>
      <c r="J13" s="49" t="s">
        <v>88</v>
      </c>
      <c r="K13" s="49" t="s">
        <v>88</v>
      </c>
      <c r="L13" s="49" t="s">
        <v>88</v>
      </c>
      <c r="AB13" s="31">
        <f>SUM(D13:AA13)</f>
        <v>227.5209658833236</v>
      </c>
    </row>
    <row r="14" spans="1:28" ht="15">
      <c r="A14">
        <f>_xlfn.IFERROR(ROW(B14)-ROW($B$10)+1,"")</f>
        <v>5</v>
      </c>
      <c r="B14" t="s">
        <v>97</v>
      </c>
      <c r="C14">
        <f>COUNT(D14:AA14)</f>
        <v>4</v>
      </c>
      <c r="D14" s="18" t="s">
        <v>88</v>
      </c>
      <c r="E14" s="18" t="s">
        <v>88</v>
      </c>
      <c r="F14" s="18">
        <f>'Manche 3 - La Hulpe'!D14</f>
        <v>45.26705370101597</v>
      </c>
      <c r="G14" s="18">
        <f>'Manche 4 - Lillois'!D14</f>
        <v>26.299401197604794</v>
      </c>
      <c r="H14" s="49" t="s">
        <v>88</v>
      </c>
      <c r="I14" s="49" t="s">
        <v>88</v>
      </c>
      <c r="J14">
        <f>'Manche 7 - Gentinnes'!D11</f>
        <v>43.97752808988764</v>
      </c>
      <c r="K14" s="49" t="s">
        <v>88</v>
      </c>
      <c r="L14">
        <f>'Manche 9 - Seneffe'!D13</f>
        <v>48.61904761904762</v>
      </c>
      <c r="AB14" s="31">
        <f>SUM(D14:AA14)</f>
        <v>164.16303060755604</v>
      </c>
    </row>
    <row r="15" spans="1:28" ht="15">
      <c r="A15">
        <f>_xlfn.IFERROR(ROW(B15)-ROW($B$10)+1,"")</f>
        <v>6</v>
      </c>
      <c r="B15" t="s">
        <v>122</v>
      </c>
      <c r="C15">
        <f>COUNT(D15:AA15)</f>
        <v>2</v>
      </c>
      <c r="D15" s="18" t="s">
        <v>88</v>
      </c>
      <c r="E15" s="18" t="s">
        <v>88</v>
      </c>
      <c r="F15" s="18" t="s">
        <v>88</v>
      </c>
      <c r="G15" s="18" t="s">
        <v>88</v>
      </c>
      <c r="H15" s="49">
        <f>'Manche 5 - Balad''Arena'!D11</f>
        <v>72.57894736842105</v>
      </c>
      <c r="I15" s="49" t="s">
        <v>88</v>
      </c>
      <c r="J15" s="49" t="s">
        <v>88</v>
      </c>
      <c r="K15" s="49" t="s">
        <v>88</v>
      </c>
      <c r="L15">
        <f>'Manche 9 - Seneffe'!D11</f>
        <v>71.23809523809524</v>
      </c>
      <c r="AB15" s="31">
        <f>SUM(D15:AA15)</f>
        <v>143.81704260651628</v>
      </c>
    </row>
    <row r="16" spans="1:28" ht="15">
      <c r="A16">
        <f>_xlfn.IFERROR(ROW(B16)-ROW($B$10)+1,"")</f>
        <v>7</v>
      </c>
      <c r="B16" t="s">
        <v>16</v>
      </c>
      <c r="C16">
        <f>COUNT(D16:AA16)</f>
        <v>4</v>
      </c>
      <c r="D16" s="18">
        <f>'Manche 1 - Soignies'!D15</f>
        <v>24.837209302325576</v>
      </c>
      <c r="E16" s="18">
        <f>'Manche 2 - Nivelles'!D14</f>
        <v>46.41751527494908</v>
      </c>
      <c r="F16" s="18" t="s">
        <v>88</v>
      </c>
      <c r="G16" s="18" t="s">
        <v>88</v>
      </c>
      <c r="H16" s="49" t="s">
        <v>88</v>
      </c>
      <c r="I16" s="49" t="s">
        <v>88</v>
      </c>
      <c r="J16">
        <f>'Manche 7 - Gentinnes'!D12</f>
        <v>38.640449438202246</v>
      </c>
      <c r="K16" s="49" t="s">
        <v>88</v>
      </c>
      <c r="L16">
        <f>'Manche 9 - Seneffe'!D14</f>
        <v>20.64285714285714</v>
      </c>
      <c r="AB16" s="31">
        <f>SUM(D16:AA16)</f>
        <v>130.53803115833404</v>
      </c>
    </row>
    <row r="17" spans="1:28" ht="15">
      <c r="A17">
        <f>_xlfn.IFERROR(ROW(B17)-ROW($B$10)+1,"")</f>
        <v>8</v>
      </c>
      <c r="B17" t="s">
        <v>9</v>
      </c>
      <c r="C17">
        <f>COUNT(D17:AA17)</f>
        <v>2</v>
      </c>
      <c r="D17" s="18">
        <f>'Manche 1 - Soignies'!D13</f>
        <v>67.56976744186046</v>
      </c>
      <c r="E17" s="18" t="s">
        <v>88</v>
      </c>
      <c r="F17" s="18">
        <f>'Manche 3 - La Hulpe'!D13</f>
        <v>50.20174165457184</v>
      </c>
      <c r="G17" s="18" t="s">
        <v>88</v>
      </c>
      <c r="H17" s="49" t="s">
        <v>88</v>
      </c>
      <c r="I17" s="49" t="s">
        <v>88</v>
      </c>
      <c r="J17" s="49" t="s">
        <v>88</v>
      </c>
      <c r="K17" s="49" t="s">
        <v>88</v>
      </c>
      <c r="L17" s="49" t="s">
        <v>88</v>
      </c>
      <c r="AB17" s="31">
        <f>SUM(D17:AA17)</f>
        <v>117.77150909643231</v>
      </c>
    </row>
    <row r="18" spans="1:28" ht="15">
      <c r="A18">
        <f>_xlfn.IFERROR(ROW(B18)-ROW($B$10)+1,"")</f>
        <v>9</v>
      </c>
      <c r="B18" t="s">
        <v>41</v>
      </c>
      <c r="C18">
        <f>COUNT(D18:AA18)</f>
        <v>2</v>
      </c>
      <c r="D18" s="18" t="s">
        <v>88</v>
      </c>
      <c r="E18" s="18">
        <f>'Manche 2 - Nivelles'!D15</f>
        <v>18.515274949083505</v>
      </c>
      <c r="F18" s="18" t="s">
        <v>88</v>
      </c>
      <c r="G18" s="18">
        <f>'Manche 4 - Lillois'!D15</f>
        <v>15.371257485029943</v>
      </c>
      <c r="H18" s="49" t="s">
        <v>88</v>
      </c>
      <c r="I18" s="49" t="s">
        <v>88</v>
      </c>
      <c r="J18" s="49" t="s">
        <v>88</v>
      </c>
      <c r="K18" s="49" t="s">
        <v>88</v>
      </c>
      <c r="L18" s="49" t="s">
        <v>88</v>
      </c>
      <c r="AB18" s="31">
        <f>SUM(D18:AA18)</f>
        <v>33.88653243411345</v>
      </c>
    </row>
    <row r="19" spans="1:27" ht="15">
      <c r="A19" s="9"/>
      <c r="F19" s="28"/>
      <c r="AA19" s="9"/>
    </row>
    <row r="20" ht="15">
      <c r="A20" s="1" t="s">
        <v>87</v>
      </c>
    </row>
    <row r="21" ht="15">
      <c r="A21" s="1"/>
    </row>
    <row r="22" spans="1:29" ht="15">
      <c r="A22" s="10" t="s">
        <v>5</v>
      </c>
      <c r="B22" s="10" t="s">
        <v>2</v>
      </c>
      <c r="C22" s="10" t="s">
        <v>60</v>
      </c>
      <c r="D22" s="19" t="s">
        <v>62</v>
      </c>
      <c r="E22" s="19" t="s">
        <v>63</v>
      </c>
      <c r="F22" s="19" t="s">
        <v>64</v>
      </c>
      <c r="G22" s="19" t="s">
        <v>65</v>
      </c>
      <c r="H22" s="10" t="s">
        <v>66</v>
      </c>
      <c r="I22" s="10" t="s">
        <v>67</v>
      </c>
      <c r="J22" s="10" t="s">
        <v>68</v>
      </c>
      <c r="K22" s="10" t="s">
        <v>69</v>
      </c>
      <c r="L22" s="10" t="s">
        <v>70</v>
      </c>
      <c r="M22" s="10" t="s">
        <v>71</v>
      </c>
      <c r="N22" s="10" t="s">
        <v>72</v>
      </c>
      <c r="O22" s="10" t="s">
        <v>73</v>
      </c>
      <c r="P22" s="10" t="s">
        <v>74</v>
      </c>
      <c r="Q22" s="10" t="s">
        <v>75</v>
      </c>
      <c r="R22" s="10" t="s">
        <v>76</v>
      </c>
      <c r="S22" s="10" t="s">
        <v>77</v>
      </c>
      <c r="T22" s="10" t="s">
        <v>78</v>
      </c>
      <c r="U22" s="10" t="s">
        <v>79</v>
      </c>
      <c r="V22" s="10" t="s">
        <v>80</v>
      </c>
      <c r="W22" s="10" t="s">
        <v>81</v>
      </c>
      <c r="X22" s="10" t="s">
        <v>82</v>
      </c>
      <c r="Y22" s="10" t="s">
        <v>83</v>
      </c>
      <c r="Z22" s="10" t="s">
        <v>84</v>
      </c>
      <c r="AA22" s="10" t="s">
        <v>85</v>
      </c>
      <c r="AB22" s="32" t="s">
        <v>61</v>
      </c>
      <c r="AC22" s="1"/>
    </row>
    <row r="23" spans="1:28" ht="15">
      <c r="A23" s="7">
        <f>_xlfn.IFERROR(ROW(B23)-ROW($B$23)+1,"")</f>
        <v>1</v>
      </c>
      <c r="B23" s="7" t="s">
        <v>30</v>
      </c>
      <c r="C23" s="7">
        <f>COUNT(D23:AA23)</f>
        <v>5</v>
      </c>
      <c r="D23" s="20" t="s">
        <v>88</v>
      </c>
      <c r="E23" s="20">
        <f>'Manche 2 - Nivelles'!D16</f>
        <v>6.600814663951127</v>
      </c>
      <c r="F23" s="20">
        <f>'Manche 3 - La Hulpe'!D15</f>
        <v>2.741654571843256</v>
      </c>
      <c r="G23" s="20" t="s">
        <v>88</v>
      </c>
      <c r="H23" s="7">
        <f>'Manche 5 - Balad''Arena'!D14</f>
        <v>1</v>
      </c>
      <c r="I23" s="49" t="s">
        <v>88</v>
      </c>
      <c r="J23" s="7">
        <f>'Manche 7 - Gentinnes'!D13</f>
        <v>3.247191011235955</v>
      </c>
      <c r="K23" s="7">
        <f>'Manche 8 - Hyacintentrail'!D11</f>
        <v>3.1212121212121247</v>
      </c>
      <c r="L23" s="49" t="s">
        <v>88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33">
        <f>SUM(D23:AA23)</f>
        <v>16.710872368242462</v>
      </c>
    </row>
    <row r="25" ht="15">
      <c r="A25" s="17" t="s">
        <v>40</v>
      </c>
    </row>
    <row r="27" ht="15">
      <c r="A27" s="1" t="s">
        <v>87</v>
      </c>
    </row>
    <row r="29" spans="1:28" ht="15">
      <c r="A29" s="1" t="s">
        <v>5</v>
      </c>
      <c r="B29" t="s">
        <v>2</v>
      </c>
      <c r="C29" t="s">
        <v>60</v>
      </c>
      <c r="D29" s="18" t="s">
        <v>62</v>
      </c>
      <c r="E29" s="18" t="s">
        <v>63</v>
      </c>
      <c r="F29" s="18" t="s">
        <v>64</v>
      </c>
      <c r="G29" s="18" t="s">
        <v>65</v>
      </c>
      <c r="H29" t="s">
        <v>66</v>
      </c>
      <c r="I29" t="s">
        <v>67</v>
      </c>
      <c r="J29" t="s">
        <v>68</v>
      </c>
      <c r="K29" t="s">
        <v>69</v>
      </c>
      <c r="L29" t="s">
        <v>70</v>
      </c>
      <c r="M29" t="s">
        <v>71</v>
      </c>
      <c r="N29" t="s">
        <v>72</v>
      </c>
      <c r="O29" t="s">
        <v>73</v>
      </c>
      <c r="P29" t="s">
        <v>74</v>
      </c>
      <c r="Q29" t="s">
        <v>75</v>
      </c>
      <c r="R29" t="s">
        <v>76</v>
      </c>
      <c r="S29" t="s">
        <v>77</v>
      </c>
      <c r="T29" t="s">
        <v>78</v>
      </c>
      <c r="U29" t="s">
        <v>79</v>
      </c>
      <c r="V29" t="s">
        <v>80</v>
      </c>
      <c r="W29" t="s">
        <v>81</v>
      </c>
      <c r="X29" t="s">
        <v>82</v>
      </c>
      <c r="Y29" t="s">
        <v>83</v>
      </c>
      <c r="Z29" t="s">
        <v>84</v>
      </c>
      <c r="AA29" t="s">
        <v>85</v>
      </c>
      <c r="AB29" s="31" t="s">
        <v>61</v>
      </c>
    </row>
    <row r="30" spans="1:28" ht="15">
      <c r="A30" s="8">
        <f>_xlfn.IFERROR(ROW(B30)-ROW($B$30)+1,"")</f>
        <v>1</v>
      </c>
      <c r="B30" s="8" t="s">
        <v>34</v>
      </c>
      <c r="C30" s="8">
        <f>COUNT(D30:AA30)</f>
        <v>7</v>
      </c>
      <c r="D30" s="21">
        <f>'Manche 1 - Soignies'!D27</f>
        <v>32.03448275862068</v>
      </c>
      <c r="E30" s="21">
        <f>'Manche 2 - Nivelles'!D26</f>
        <v>40.492753623188406</v>
      </c>
      <c r="F30" s="28">
        <v>53.032</v>
      </c>
      <c r="G30" s="21">
        <f>'Manche 4 - Lillois'!D25</f>
        <v>56.78512396694215</v>
      </c>
      <c r="H30" s="41">
        <f>'Manche 5 - Balad''Arena'!D26</f>
        <v>33.911392405063296</v>
      </c>
      <c r="I30" s="41">
        <f>'Manche 6 - Tournai'!D19</f>
        <v>68.55888650963598</v>
      </c>
      <c r="J30" s="49" t="s">
        <v>88</v>
      </c>
      <c r="K30" s="49" t="s">
        <v>88</v>
      </c>
      <c r="L30" s="41">
        <f>'Manche 9 - Seneffe'!D25</f>
        <v>46.945945945945944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35">
        <f>SUM(D30:AA30)</f>
        <v>331.7605852093965</v>
      </c>
    </row>
    <row r="31" spans="1:28" ht="15">
      <c r="A31" s="8">
        <f>_xlfn.IFERROR(ROW(B31)-ROW($B$30)+1,"")</f>
        <v>2</v>
      </c>
      <c r="B31" s="8" t="s">
        <v>28</v>
      </c>
      <c r="C31" s="8">
        <f>COUNT(D31:AA31)</f>
        <v>6</v>
      </c>
      <c r="D31" s="21">
        <f>'Manche 1 - Soignies'!D25</f>
        <v>49.275862068965516</v>
      </c>
      <c r="E31" s="21">
        <f>'Manche 2 - Nivelles'!D25</f>
        <v>51</v>
      </c>
      <c r="F31" s="21">
        <f>'Manche 3 - La Hulpe'!D25</f>
        <v>47.7479674796748</v>
      </c>
      <c r="G31" s="21">
        <f>'Manche 4 - Lillois'!D26</f>
        <v>51</v>
      </c>
      <c r="H31" s="41">
        <f>'Manche 5 - Balad''Arena'!D25</f>
        <v>36.44303797468355</v>
      </c>
      <c r="I31" s="49" t="s">
        <v>88</v>
      </c>
      <c r="J31" s="49" t="s">
        <v>88</v>
      </c>
      <c r="K31" s="49" t="s">
        <v>88</v>
      </c>
      <c r="L31" s="41">
        <f>'Manche 9 - Seneffe'!D26</f>
        <v>45.14414414414414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34">
        <f>SUM(D31:AA31)</f>
        <v>280.611011667468</v>
      </c>
    </row>
    <row r="32" spans="1:28" ht="15">
      <c r="A32" s="8">
        <f>_xlfn.IFERROR(ROW(B32)-ROW($B$30)+1,"")</f>
        <v>3</v>
      </c>
      <c r="B32" s="8" t="s">
        <v>23</v>
      </c>
      <c r="C32" s="8">
        <f>COUNT(D32:AA32)</f>
        <v>4</v>
      </c>
      <c r="D32" s="21">
        <f>'Manche 1 - Soignies'!D26</f>
        <v>39.244514106583075</v>
      </c>
      <c r="E32" s="21">
        <f>'Manche 2 - Nivelles'!D27</f>
        <v>34.69565217391305</v>
      </c>
      <c r="F32" s="21">
        <f>'Manche 3 - La Hulpe'!D26</f>
        <v>35.14634146341463</v>
      </c>
      <c r="G32" s="21">
        <f>'Manche 4 - Lillois'!D27</f>
        <v>5.95867768595042</v>
      </c>
      <c r="H32" s="22" t="s">
        <v>88</v>
      </c>
      <c r="I32" s="49" t="s">
        <v>88</v>
      </c>
      <c r="J32" s="49" t="s">
        <v>88</v>
      </c>
      <c r="K32" s="49" t="s">
        <v>88</v>
      </c>
      <c r="L32" s="49" t="s">
        <v>88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34">
        <f>SUM(D32:AA32)</f>
        <v>115.04518542986118</v>
      </c>
    </row>
    <row r="33" spans="1:28" ht="15">
      <c r="A33" s="8">
        <f>_xlfn.IFERROR(ROW(B33)-ROW($B$30)+1,"")</f>
        <v>4</v>
      </c>
      <c r="B33" s="8" t="s">
        <v>32</v>
      </c>
      <c r="C33" s="8">
        <f>COUNT(D33:AA33)</f>
        <v>2</v>
      </c>
      <c r="D33" s="21">
        <f>'Manche 1 - Soignies'!D29</f>
        <v>22.003134796238243</v>
      </c>
      <c r="E33" s="21">
        <f>'Manche 2 - Nivelles'!D28</f>
        <v>22.014492753623188</v>
      </c>
      <c r="F33" s="21" t="s">
        <v>88</v>
      </c>
      <c r="G33" s="22" t="s">
        <v>88</v>
      </c>
      <c r="H33" s="22" t="s">
        <v>88</v>
      </c>
      <c r="I33" s="49" t="s">
        <v>88</v>
      </c>
      <c r="J33" s="49" t="s">
        <v>88</v>
      </c>
      <c r="K33" s="49" t="s">
        <v>88</v>
      </c>
      <c r="L33" s="49" t="s">
        <v>88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34">
        <f>SUM(D33:AA33)</f>
        <v>44.01762754986143</v>
      </c>
    </row>
    <row r="34" spans="1:28" ht="15">
      <c r="A34" s="8">
        <f>_xlfn.IFERROR(ROW(B34)-ROW($B$30)+1,"")</f>
        <v>5</v>
      </c>
      <c r="B34" s="8" t="s">
        <v>30</v>
      </c>
      <c r="C34" s="8">
        <f>COUNT(D34:AA34)</f>
        <v>1</v>
      </c>
      <c r="D34" s="21">
        <f>'Manche 1 - Soignies'!D28</f>
        <v>28.58620689655173</v>
      </c>
      <c r="E34" s="22" t="s">
        <v>88</v>
      </c>
      <c r="F34" s="21" t="s">
        <v>88</v>
      </c>
      <c r="G34" s="22" t="s">
        <v>88</v>
      </c>
      <c r="H34" s="22" t="s">
        <v>88</v>
      </c>
      <c r="I34" s="49" t="s">
        <v>88</v>
      </c>
      <c r="J34" s="49" t="s">
        <v>88</v>
      </c>
      <c r="K34" s="49" t="s">
        <v>88</v>
      </c>
      <c r="L34" s="49" t="s">
        <v>88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34">
        <f>SUM(D34:AA34)</f>
        <v>28.58620689655173</v>
      </c>
    </row>
    <row r="35" spans="1:6" ht="15">
      <c r="A35" s="9"/>
      <c r="D35" s="23"/>
      <c r="E35" s="23"/>
      <c r="F35" s="23"/>
    </row>
    <row r="36" ht="15">
      <c r="H36" s="50"/>
    </row>
    <row r="37" spans="1:8" ht="15">
      <c r="A37" s="1" t="s">
        <v>86</v>
      </c>
      <c r="G37" s="51"/>
      <c r="H37" s="52"/>
    </row>
    <row r="38" spans="13:33" ht="15">
      <c r="M38" s="39"/>
      <c r="AG38" s="50"/>
    </row>
    <row r="39" spans="1:28" ht="15">
      <c r="A39" s="15" t="s">
        <v>5</v>
      </c>
      <c r="B39" s="16" t="s">
        <v>2</v>
      </c>
      <c r="C39" s="16" t="s">
        <v>60</v>
      </c>
      <c r="D39" s="24" t="s">
        <v>62</v>
      </c>
      <c r="E39" s="24" t="s">
        <v>63</v>
      </c>
      <c r="F39" s="24" t="s">
        <v>64</v>
      </c>
      <c r="G39" s="24" t="s">
        <v>65</v>
      </c>
      <c r="H39" s="16" t="s">
        <v>66</v>
      </c>
      <c r="I39" s="16" t="s">
        <v>67</v>
      </c>
      <c r="J39" s="16" t="s">
        <v>68</v>
      </c>
      <c r="K39" s="16" t="s">
        <v>69</v>
      </c>
      <c r="L39" s="16" t="s">
        <v>70</v>
      </c>
      <c r="M39" s="16" t="s">
        <v>71</v>
      </c>
      <c r="N39" s="16" t="s">
        <v>72</v>
      </c>
      <c r="O39" s="16" t="s">
        <v>73</v>
      </c>
      <c r="P39" s="16" t="s">
        <v>74</v>
      </c>
      <c r="Q39" s="16" t="s">
        <v>75</v>
      </c>
      <c r="R39" s="16" t="s">
        <v>76</v>
      </c>
      <c r="S39" s="16" t="s">
        <v>77</v>
      </c>
      <c r="T39" s="16" t="s">
        <v>78</v>
      </c>
      <c r="U39" s="16" t="s">
        <v>79</v>
      </c>
      <c r="V39" s="16" t="s">
        <v>80</v>
      </c>
      <c r="W39" s="16" t="s">
        <v>81</v>
      </c>
      <c r="X39" s="16" t="s">
        <v>82</v>
      </c>
      <c r="Y39" s="16" t="s">
        <v>83</v>
      </c>
      <c r="Z39" s="16" t="s">
        <v>84</v>
      </c>
      <c r="AA39" s="16" t="s">
        <v>85</v>
      </c>
      <c r="AB39" s="36" t="s">
        <v>61</v>
      </c>
    </row>
    <row r="40" spans="1:28" ht="15">
      <c r="A40" s="11">
        <f>_xlfn.IFERROR(ROW(B40)-ROW($B$40)+1,"")</f>
        <v>1</v>
      </c>
      <c r="B40" s="12" t="s">
        <v>21</v>
      </c>
      <c r="C40" s="12">
        <f>COUNT(D40:AA40)</f>
        <v>8</v>
      </c>
      <c r="D40" s="25">
        <f>'Manche 1 - Soignies'!D23</f>
        <v>84.38557993730407</v>
      </c>
      <c r="E40" s="25">
        <f>'Manche 2 - Nivelles'!D24</f>
        <v>87.23188405797102</v>
      </c>
      <c r="F40" s="29" t="s">
        <v>88</v>
      </c>
      <c r="G40" s="25">
        <f>'Manche 4 - Lillois'!D23</f>
        <v>82.40495867768595</v>
      </c>
      <c r="H40" s="42">
        <f>'Manche 5 - Balad''Arena'!D22</f>
        <v>83.27848101265823</v>
      </c>
      <c r="I40" s="42">
        <f>'Manche 6 - Tournai'!D18</f>
        <v>99.28693790149893</v>
      </c>
      <c r="J40" s="42">
        <f>'Manche 7 - Gentinnes'!D21</f>
        <v>89.57142857142857</v>
      </c>
      <c r="K40" s="12">
        <f>'Manche 8 - Hyacintentrail'!D10</f>
        <v>91.60606060606061</v>
      </c>
      <c r="L40" s="42">
        <f>'Manche 9 - Seneffe'!D22</f>
        <v>78.47747747747748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37">
        <f>SUM(D40:AA40)</f>
        <v>696.2428082420848</v>
      </c>
    </row>
    <row r="41" spans="1:28" ht="15">
      <c r="A41" s="13">
        <f>_xlfn.IFERROR(ROW(B41)-ROW($B$40)+1,"")</f>
        <v>2</v>
      </c>
      <c r="B41" s="14" t="s">
        <v>25</v>
      </c>
      <c r="C41" s="14">
        <f>COUNT(D41:AA41)</f>
        <v>5</v>
      </c>
      <c r="D41" s="26">
        <f>'Manche 1 - Soignies'!D24</f>
        <v>57.426332288401255</v>
      </c>
      <c r="E41" s="27" t="s">
        <v>88</v>
      </c>
      <c r="F41" s="30">
        <f>'Manche 3 - La Hulpe'!D24</f>
        <v>51.40650406504065</v>
      </c>
      <c r="G41" s="30">
        <f>'Manche 4 - Lillois'!D24</f>
        <v>65.04958677685951</v>
      </c>
      <c r="H41" s="43">
        <f>'Manche 5 - Balad''Arena'!D24</f>
        <v>41.50632911392405</v>
      </c>
      <c r="I41" s="49" t="s">
        <v>88</v>
      </c>
      <c r="J41" s="49" t="s">
        <v>88</v>
      </c>
      <c r="K41" s="49" t="s">
        <v>88</v>
      </c>
      <c r="L41" s="43">
        <f>'Manche 9 - Seneffe'!D24</f>
        <v>53.252252252252255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8">
        <f>SUM(D41:AA41)</f>
        <v>268.64100449647776</v>
      </c>
    </row>
    <row r="42" spans="1:28" ht="15">
      <c r="A42" s="44">
        <f>_xlfn.IFERROR(ROW(B42)-ROW($B$40)+1,"")</f>
        <v>3</v>
      </c>
      <c r="B42" s="54" t="s">
        <v>9</v>
      </c>
      <c r="C42" s="45">
        <f>COUNT(D42:AA42)</f>
        <v>1</v>
      </c>
      <c r="D42" s="48" t="s">
        <v>88</v>
      </c>
      <c r="E42" s="48" t="s">
        <v>88</v>
      </c>
      <c r="F42" s="46" t="s">
        <v>88</v>
      </c>
      <c r="G42" s="46" t="s">
        <v>88</v>
      </c>
      <c r="H42" s="46" t="s">
        <v>88</v>
      </c>
      <c r="I42" s="55" t="s">
        <v>88</v>
      </c>
      <c r="J42" s="55" t="s">
        <v>88</v>
      </c>
      <c r="K42" s="55" t="s">
        <v>88</v>
      </c>
      <c r="L42" s="56">
        <f>'Manche 9 - Seneffe'!D23</f>
        <v>67.66666666666666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7">
        <f>SUM(D42:AA42)</f>
        <v>67.66666666666666</v>
      </c>
    </row>
    <row r="43" spans="1:28" ht="15">
      <c r="A43" s="13">
        <f>_xlfn.IFERROR(ROW(B43)-ROW($B$40)+1,"")</f>
        <v>4</v>
      </c>
      <c r="B43" s="57" t="s">
        <v>16</v>
      </c>
      <c r="C43" s="14">
        <f>COUNT(D43:AA43)</f>
        <v>1</v>
      </c>
      <c r="D43" s="58" t="s">
        <v>88</v>
      </c>
      <c r="E43" s="58" t="s">
        <v>88</v>
      </c>
      <c r="F43" s="27" t="s">
        <v>88</v>
      </c>
      <c r="G43" s="27" t="s">
        <v>88</v>
      </c>
      <c r="H43" s="43">
        <f>'Manche 5 - Balad''Arena'!D23</f>
        <v>49.10126582278481</v>
      </c>
      <c r="I43" s="59" t="s">
        <v>88</v>
      </c>
      <c r="J43" s="59" t="s">
        <v>88</v>
      </c>
      <c r="K43" s="59" t="s">
        <v>88</v>
      </c>
      <c r="L43" s="59" t="s">
        <v>88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8">
        <f>SUM(D43:AA43)</f>
        <v>49.10126582278481</v>
      </c>
    </row>
    <row r="45" ht="15">
      <c r="AE45" s="50"/>
    </row>
  </sheetData>
  <sheetProtection/>
  <printOptions/>
  <pageMargins left="0.7" right="0.7" top="0.75" bottom="0.75" header="0.3" footer="0.3"/>
  <pageSetup horizontalDpi="600" verticalDpi="600" orientation="portrait" r:id="rId5"/>
  <tableParts>
    <tablePart r:id="rId1"/>
    <tablePart r:id="rId3"/>
    <tablePart r:id="rId2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160</v>
      </c>
      <c r="C3" s="4"/>
    </row>
    <row r="4" ht="15">
      <c r="C4" s="4"/>
    </row>
    <row r="5" spans="1:3" ht="15">
      <c r="A5" s="1" t="s">
        <v>162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27</v>
      </c>
      <c r="B10" t="s">
        <v>6</v>
      </c>
      <c r="C10" s="4" t="s">
        <v>163</v>
      </c>
      <c r="D10">
        <f>101-(A10*100)/$C$16</f>
        <v>84.92857142857143</v>
      </c>
    </row>
    <row r="11" spans="1:4" ht="15">
      <c r="A11">
        <v>50</v>
      </c>
      <c r="B11" t="s">
        <v>122</v>
      </c>
      <c r="C11" s="4" t="s">
        <v>166</v>
      </c>
      <c r="D11">
        <f>101-(A11*100)/$C$16</f>
        <v>71.23809523809524</v>
      </c>
    </row>
    <row r="12" spans="1:4" ht="15">
      <c r="A12">
        <v>54</v>
      </c>
      <c r="B12" t="s">
        <v>10</v>
      </c>
      <c r="C12" s="4" t="s">
        <v>164</v>
      </c>
      <c r="D12">
        <f>101-(A12*100)/$C$16</f>
        <v>68.85714285714286</v>
      </c>
    </row>
    <row r="13" spans="1:4" ht="15">
      <c r="A13">
        <v>88</v>
      </c>
      <c r="B13" t="s">
        <v>97</v>
      </c>
      <c r="C13" s="4" t="s">
        <v>165</v>
      </c>
      <c r="D13">
        <f>101-(A13*100)/$C$16</f>
        <v>48.61904761904762</v>
      </c>
    </row>
    <row r="14" spans="1:4" ht="15">
      <c r="A14">
        <v>135</v>
      </c>
      <c r="B14" t="s">
        <v>16</v>
      </c>
      <c r="C14" s="4" t="s">
        <v>167</v>
      </c>
      <c r="D14">
        <f>101-(A14*100)/$C$16</f>
        <v>20.64285714285714</v>
      </c>
    </row>
    <row r="15" ht="15">
      <c r="C15" s="4"/>
    </row>
    <row r="16" spans="2:3" ht="15">
      <c r="B16" t="s">
        <v>18</v>
      </c>
      <c r="C16" s="4" t="s">
        <v>168</v>
      </c>
    </row>
    <row r="17" ht="15">
      <c r="C17" s="4"/>
    </row>
    <row r="18" spans="1:3" ht="15">
      <c r="A18" s="1" t="s">
        <v>161</v>
      </c>
      <c r="C18" s="4"/>
    </row>
    <row r="19" ht="15">
      <c r="C19" s="4"/>
    </row>
    <row r="20" spans="1:4" ht="15">
      <c r="A20" t="s">
        <v>5</v>
      </c>
      <c r="B20" t="s">
        <v>2</v>
      </c>
      <c r="C20" s="4" t="s">
        <v>3</v>
      </c>
      <c r="D20" t="s">
        <v>4</v>
      </c>
    </row>
    <row r="21" ht="15">
      <c r="C21" s="4"/>
    </row>
    <row r="22" spans="1:4" ht="15">
      <c r="A22">
        <v>25</v>
      </c>
      <c r="B22" t="s">
        <v>21</v>
      </c>
      <c r="C22" s="4" t="s">
        <v>169</v>
      </c>
      <c r="D22" s="4">
        <f>101-(A22*100)/$C$28</f>
        <v>78.47747747747748</v>
      </c>
    </row>
    <row r="23" spans="1:4" ht="15">
      <c r="A23">
        <v>37</v>
      </c>
      <c r="B23" t="s">
        <v>9</v>
      </c>
      <c r="C23" s="4" t="s">
        <v>170</v>
      </c>
      <c r="D23" s="4">
        <f>101-(A23*100)/$C$28</f>
        <v>67.66666666666666</v>
      </c>
    </row>
    <row r="24" spans="1:4" ht="15">
      <c r="A24">
        <v>53</v>
      </c>
      <c r="B24" t="s">
        <v>25</v>
      </c>
      <c r="C24" s="4" t="s">
        <v>171</v>
      </c>
      <c r="D24" s="4">
        <f>101-(A24*100)/$C$28</f>
        <v>53.252252252252255</v>
      </c>
    </row>
    <row r="25" spans="1:4" ht="15">
      <c r="A25">
        <v>60</v>
      </c>
      <c r="B25" t="s">
        <v>115</v>
      </c>
      <c r="C25" s="4" t="s">
        <v>172</v>
      </c>
      <c r="D25" s="4">
        <f>101-(A25*100)/$C$28</f>
        <v>46.945945945945944</v>
      </c>
    </row>
    <row r="26" spans="1:4" ht="15">
      <c r="A26">
        <v>62</v>
      </c>
      <c r="B26" t="s">
        <v>28</v>
      </c>
      <c r="C26" s="53">
        <v>0.02525462962962963</v>
      </c>
      <c r="D26" s="4">
        <f>101-(A26*100)/$C$28</f>
        <v>45.14414414414414</v>
      </c>
    </row>
    <row r="28" spans="2:3" ht="15">
      <c r="B28" t="s">
        <v>18</v>
      </c>
      <c r="C28" s="4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8">
      <selection activeCell="B28" sqref="B28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4" customWidth="1"/>
    <col min="4" max="16384" width="11.421875" style="0" customWidth="1"/>
  </cols>
  <sheetData>
    <row r="1" ht="26.25">
      <c r="A1" s="3" t="s">
        <v>0</v>
      </c>
    </row>
    <row r="3" ht="15.75">
      <c r="A3" s="2" t="s">
        <v>1</v>
      </c>
    </row>
    <row r="5" ht="15">
      <c r="A5" s="1" t="s">
        <v>20</v>
      </c>
    </row>
    <row r="6" ht="15">
      <c r="A6" s="1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10" spans="1:4" ht="15">
      <c r="A10">
        <v>64</v>
      </c>
      <c r="B10" t="s">
        <v>6</v>
      </c>
      <c r="C10" s="4" t="s">
        <v>15</v>
      </c>
      <c r="D10">
        <f aca="true" t="shared" si="0" ref="D10:D15">101-(A10*100)/$C$17</f>
        <v>82.3953488372093</v>
      </c>
    </row>
    <row r="11" spans="1:4" ht="15">
      <c r="A11">
        <v>93</v>
      </c>
      <c r="B11" t="s">
        <v>7</v>
      </c>
      <c r="C11" s="4" t="s">
        <v>14</v>
      </c>
      <c r="D11">
        <f t="shared" si="0"/>
        <v>73.96511627906978</v>
      </c>
    </row>
    <row r="12" spans="1:4" ht="15">
      <c r="A12">
        <v>112</v>
      </c>
      <c r="B12" t="s">
        <v>8</v>
      </c>
      <c r="C12" s="4" t="s">
        <v>13</v>
      </c>
      <c r="D12">
        <f t="shared" si="0"/>
        <v>68.44186046511628</v>
      </c>
    </row>
    <row r="13" spans="1:4" ht="15">
      <c r="A13">
        <v>115</v>
      </c>
      <c r="B13" t="s">
        <v>9</v>
      </c>
      <c r="C13" s="4" t="s">
        <v>12</v>
      </c>
      <c r="D13">
        <f t="shared" si="0"/>
        <v>67.56976744186046</v>
      </c>
    </row>
    <row r="14" spans="1:4" ht="15">
      <c r="A14">
        <v>147</v>
      </c>
      <c r="B14" t="s">
        <v>10</v>
      </c>
      <c r="C14" s="4" t="s">
        <v>11</v>
      </c>
      <c r="D14">
        <f t="shared" si="0"/>
        <v>58.26744186046512</v>
      </c>
    </row>
    <row r="15" spans="1:4" ht="15">
      <c r="A15">
        <v>262</v>
      </c>
      <c r="B15" t="s">
        <v>16</v>
      </c>
      <c r="C15" s="4" t="s">
        <v>17</v>
      </c>
      <c r="D15">
        <f t="shared" si="0"/>
        <v>24.837209302325576</v>
      </c>
    </row>
    <row r="17" spans="2:3" ht="15">
      <c r="B17" t="s">
        <v>18</v>
      </c>
      <c r="C17" s="4" t="s">
        <v>19</v>
      </c>
    </row>
    <row r="19" ht="15">
      <c r="A19" s="1" t="s">
        <v>37</v>
      </c>
    </row>
    <row r="21" spans="1:4" ht="15">
      <c r="A21" t="s">
        <v>5</v>
      </c>
      <c r="B21" t="s">
        <v>2</v>
      </c>
      <c r="C21" s="4" t="s">
        <v>3</v>
      </c>
      <c r="D21" t="s">
        <v>4</v>
      </c>
    </row>
    <row r="23" spans="1:4" ht="15">
      <c r="A23">
        <v>53</v>
      </c>
      <c r="B23" t="s">
        <v>21</v>
      </c>
      <c r="C23" s="4" t="s">
        <v>22</v>
      </c>
      <c r="D23" s="4">
        <f>101-(A23*100)/$C$31</f>
        <v>84.38557993730407</v>
      </c>
    </row>
    <row r="24" spans="1:4" ht="15">
      <c r="A24">
        <v>139</v>
      </c>
      <c r="B24" t="s">
        <v>25</v>
      </c>
      <c r="C24" s="4" t="s">
        <v>26</v>
      </c>
      <c r="D24" s="4">
        <f aca="true" t="shared" si="1" ref="D24:D29">101-(A24*100)/$C$31</f>
        <v>57.426332288401255</v>
      </c>
    </row>
    <row r="25" spans="1:4" ht="15">
      <c r="A25" s="5" t="s">
        <v>27</v>
      </c>
      <c r="B25" t="s">
        <v>28</v>
      </c>
      <c r="C25" s="4" t="s">
        <v>29</v>
      </c>
      <c r="D25" s="4">
        <f t="shared" si="1"/>
        <v>49.275862068965516</v>
      </c>
    </row>
    <row r="26" spans="1:4" ht="15">
      <c r="A26">
        <v>197</v>
      </c>
      <c r="B26" t="s">
        <v>23</v>
      </c>
      <c r="C26" s="4" t="s">
        <v>24</v>
      </c>
      <c r="D26" s="4">
        <f t="shared" si="1"/>
        <v>39.244514106583075</v>
      </c>
    </row>
    <row r="27" spans="1:4" ht="15">
      <c r="A27">
        <v>220</v>
      </c>
      <c r="B27" t="s">
        <v>115</v>
      </c>
      <c r="C27" s="4" t="s">
        <v>35</v>
      </c>
      <c r="D27" s="4">
        <f t="shared" si="1"/>
        <v>32.03448275862068</v>
      </c>
    </row>
    <row r="28" spans="1:4" ht="15">
      <c r="A28">
        <v>231</v>
      </c>
      <c r="B28" t="s">
        <v>30</v>
      </c>
      <c r="C28" s="4" t="s">
        <v>31</v>
      </c>
      <c r="D28" s="4">
        <f t="shared" si="1"/>
        <v>28.58620689655173</v>
      </c>
    </row>
    <row r="29" spans="1:4" ht="15">
      <c r="A29">
        <v>252</v>
      </c>
      <c r="B29" t="s">
        <v>32</v>
      </c>
      <c r="C29" s="4" t="s">
        <v>33</v>
      </c>
      <c r="D29" s="4">
        <f t="shared" si="1"/>
        <v>22.003134796238243</v>
      </c>
    </row>
    <row r="31" spans="2:3" ht="15">
      <c r="B31" t="s">
        <v>18</v>
      </c>
      <c r="C31" s="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57</v>
      </c>
      <c r="C3" s="4"/>
    </row>
    <row r="4" ht="15">
      <c r="C4" s="4"/>
    </row>
    <row r="5" spans="1:3" ht="15">
      <c r="A5" s="1" t="s">
        <v>59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192</v>
      </c>
      <c r="B10" t="s">
        <v>7</v>
      </c>
      <c r="C10" s="4" t="s">
        <v>43</v>
      </c>
      <c r="D10">
        <f aca="true" t="shared" si="0" ref="D10:D16">101-(A10*100)/$C$18</f>
        <v>81.44806517311609</v>
      </c>
    </row>
    <row r="11" spans="1:4" ht="15">
      <c r="A11">
        <v>201</v>
      </c>
      <c r="B11" t="s">
        <v>6</v>
      </c>
      <c r="C11" s="4" t="s">
        <v>44</v>
      </c>
      <c r="D11">
        <f t="shared" si="0"/>
        <v>80.53156822810591</v>
      </c>
    </row>
    <row r="12" spans="1:4" ht="15">
      <c r="A12">
        <v>304</v>
      </c>
      <c r="B12" t="s">
        <v>10</v>
      </c>
      <c r="C12" s="4" t="s">
        <v>45</v>
      </c>
      <c r="D12">
        <f t="shared" si="0"/>
        <v>70.04276985743381</v>
      </c>
    </row>
    <row r="13" spans="1:4" ht="15">
      <c r="A13">
        <v>312</v>
      </c>
      <c r="B13" t="s">
        <v>8</v>
      </c>
      <c r="C13" s="4" t="s">
        <v>46</v>
      </c>
      <c r="D13">
        <f t="shared" si="0"/>
        <v>69.22810590631364</v>
      </c>
    </row>
    <row r="14" spans="1:4" ht="15">
      <c r="A14">
        <v>536</v>
      </c>
      <c r="B14" t="s">
        <v>16</v>
      </c>
      <c r="C14" s="4" t="s">
        <v>51</v>
      </c>
      <c r="D14">
        <f t="shared" si="0"/>
        <v>46.41751527494908</v>
      </c>
    </row>
    <row r="15" spans="1:4" ht="15">
      <c r="A15">
        <v>810</v>
      </c>
      <c r="B15" t="s">
        <v>41</v>
      </c>
      <c r="C15" s="4" t="s">
        <v>47</v>
      </c>
      <c r="D15">
        <f t="shared" si="0"/>
        <v>18.515274949083505</v>
      </c>
    </row>
    <row r="16" spans="1:4" ht="15">
      <c r="A16">
        <v>927</v>
      </c>
      <c r="B16" t="s">
        <v>42</v>
      </c>
      <c r="C16" s="4" t="s">
        <v>48</v>
      </c>
      <c r="D16">
        <f t="shared" si="0"/>
        <v>6.600814663951127</v>
      </c>
    </row>
    <row r="17" ht="15">
      <c r="C17" s="4"/>
    </row>
    <row r="18" spans="2:3" ht="15">
      <c r="B18" t="s">
        <v>18</v>
      </c>
      <c r="C18" s="4" t="s">
        <v>49</v>
      </c>
    </row>
    <row r="19" ht="15">
      <c r="C19" s="4"/>
    </row>
    <row r="20" spans="1:3" ht="15">
      <c r="A20" s="1" t="s">
        <v>58</v>
      </c>
      <c r="C20" s="4"/>
    </row>
    <row r="21" ht="15">
      <c r="C21" s="4"/>
    </row>
    <row r="22" spans="1:4" ht="15">
      <c r="A22" t="s">
        <v>5</v>
      </c>
      <c r="B22" t="s">
        <v>2</v>
      </c>
      <c r="C22" s="4" t="s">
        <v>3</v>
      </c>
      <c r="D22" t="s">
        <v>4</v>
      </c>
    </row>
    <row r="23" ht="15">
      <c r="C23" s="4"/>
    </row>
    <row r="24" spans="1:4" ht="15">
      <c r="A24">
        <v>38</v>
      </c>
      <c r="B24" t="s">
        <v>21</v>
      </c>
      <c r="C24" s="4" t="s">
        <v>52</v>
      </c>
      <c r="D24" s="4">
        <f>101-(A24*100)/$C$30</f>
        <v>87.23188405797102</v>
      </c>
    </row>
    <row r="25" spans="1:4" ht="15">
      <c r="A25" s="5">
        <v>138</v>
      </c>
      <c r="B25" t="s">
        <v>28</v>
      </c>
      <c r="C25" s="4" t="s">
        <v>53</v>
      </c>
      <c r="D25" s="4">
        <f>101-(A25*100)/$C$30</f>
        <v>51</v>
      </c>
    </row>
    <row r="26" spans="1:4" ht="15">
      <c r="A26">
        <v>167</v>
      </c>
      <c r="B26" t="s">
        <v>115</v>
      </c>
      <c r="C26" s="4" t="s">
        <v>54</v>
      </c>
      <c r="D26" s="4">
        <f>101-(A26*100)/$C$30</f>
        <v>40.492753623188406</v>
      </c>
    </row>
    <row r="27" spans="1:4" ht="15">
      <c r="A27">
        <v>183</v>
      </c>
      <c r="B27" t="s">
        <v>23</v>
      </c>
      <c r="C27" s="4" t="s">
        <v>55</v>
      </c>
      <c r="D27" s="4">
        <f>101-(A27*100)/$C$30</f>
        <v>34.69565217391305</v>
      </c>
    </row>
    <row r="28" spans="1:4" ht="15">
      <c r="A28">
        <v>218</v>
      </c>
      <c r="B28" t="s">
        <v>32</v>
      </c>
      <c r="C28" s="4" t="s">
        <v>56</v>
      </c>
      <c r="D28" s="4">
        <f>101-(A28*100)/$C$30</f>
        <v>22.014492753623188</v>
      </c>
    </row>
    <row r="29" ht="15">
      <c r="C29" s="4"/>
    </row>
    <row r="30" spans="2:3" ht="15">
      <c r="B30" t="s">
        <v>18</v>
      </c>
      <c r="C30" s="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3" sqref="B23:B25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89</v>
      </c>
      <c r="C3" s="4"/>
    </row>
    <row r="4" ht="15">
      <c r="C4" s="4"/>
    </row>
    <row r="5" spans="1:3" ht="15">
      <c r="A5" s="1" t="s">
        <v>90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160</v>
      </c>
      <c r="B10" t="s">
        <v>6</v>
      </c>
      <c r="C10" s="4" t="s">
        <v>93</v>
      </c>
      <c r="D10">
        <f aca="true" t="shared" si="0" ref="D10:D15">101-(A10*100)/$C$17</f>
        <v>77.77793904208998</v>
      </c>
    </row>
    <row r="11" spans="1:4" ht="15">
      <c r="A11">
        <v>214</v>
      </c>
      <c r="B11" t="s">
        <v>10</v>
      </c>
      <c r="C11" s="4" t="s">
        <v>94</v>
      </c>
      <c r="D11">
        <f t="shared" si="0"/>
        <v>69.94049346879535</v>
      </c>
    </row>
    <row r="12" spans="1:4" ht="15">
      <c r="A12">
        <v>279</v>
      </c>
      <c r="B12" t="s">
        <v>8</v>
      </c>
      <c r="C12" s="4" t="s">
        <v>95</v>
      </c>
      <c r="D12">
        <f t="shared" si="0"/>
        <v>60.50653120464441</v>
      </c>
    </row>
    <row r="13" spans="1:4" ht="15">
      <c r="A13">
        <v>350</v>
      </c>
      <c r="B13" t="s">
        <v>9</v>
      </c>
      <c r="C13" s="4" t="s">
        <v>96</v>
      </c>
      <c r="D13">
        <f t="shared" si="0"/>
        <v>50.20174165457184</v>
      </c>
    </row>
    <row r="14" spans="1:4" ht="15">
      <c r="A14">
        <v>384</v>
      </c>
      <c r="B14" t="s">
        <v>97</v>
      </c>
      <c r="C14" s="4" t="s">
        <v>98</v>
      </c>
      <c r="D14">
        <f t="shared" si="0"/>
        <v>45.26705370101597</v>
      </c>
    </row>
    <row r="15" spans="1:4" ht="15">
      <c r="A15">
        <v>677</v>
      </c>
      <c r="B15" t="s">
        <v>42</v>
      </c>
      <c r="C15" s="4" t="s">
        <v>48</v>
      </c>
      <c r="D15">
        <f t="shared" si="0"/>
        <v>2.741654571843256</v>
      </c>
    </row>
    <row r="16" ht="15">
      <c r="C16" s="4"/>
    </row>
    <row r="17" spans="2:3" ht="15">
      <c r="B17" t="s">
        <v>18</v>
      </c>
      <c r="C17" s="4" t="s">
        <v>92</v>
      </c>
    </row>
    <row r="18" ht="15">
      <c r="C18" s="4"/>
    </row>
    <row r="19" spans="1:3" ht="15">
      <c r="A19" s="1" t="s">
        <v>91</v>
      </c>
      <c r="C19" s="4"/>
    </row>
    <row r="20" ht="15">
      <c r="C20" s="4"/>
    </row>
    <row r="21" spans="1:4" ht="15">
      <c r="A21" t="s">
        <v>5</v>
      </c>
      <c r="B21" t="s">
        <v>2</v>
      </c>
      <c r="C21" s="4" t="s">
        <v>3</v>
      </c>
      <c r="D21" t="s">
        <v>4</v>
      </c>
    </row>
    <row r="22" ht="15">
      <c r="C22" s="4"/>
    </row>
    <row r="23" spans="1:4" ht="15">
      <c r="A23">
        <v>118</v>
      </c>
      <c r="B23" t="s">
        <v>115</v>
      </c>
      <c r="C23" s="4" t="s">
        <v>99</v>
      </c>
      <c r="D23" s="4">
        <f>101-(A23*100)/$C$28</f>
        <v>53.03252032520325</v>
      </c>
    </row>
    <row r="24" spans="1:4" ht="15">
      <c r="A24" s="5">
        <v>122</v>
      </c>
      <c r="B24" t="s">
        <v>25</v>
      </c>
      <c r="C24" s="4" t="s">
        <v>100</v>
      </c>
      <c r="D24" s="4">
        <f>101-(A24*100)/$C$28</f>
        <v>51.40650406504065</v>
      </c>
    </row>
    <row r="25" spans="1:4" ht="15">
      <c r="A25">
        <v>131</v>
      </c>
      <c r="B25" t="s">
        <v>28</v>
      </c>
      <c r="C25" s="4" t="s">
        <v>101</v>
      </c>
      <c r="D25" s="4">
        <f>101-(A25*100)/$C$28</f>
        <v>47.7479674796748</v>
      </c>
    </row>
    <row r="26" spans="1:4" ht="15">
      <c r="A26">
        <v>162</v>
      </c>
      <c r="B26" t="s">
        <v>23</v>
      </c>
      <c r="C26" s="4" t="s">
        <v>102</v>
      </c>
      <c r="D26" s="4">
        <f>101-(A26*100)/$C$28</f>
        <v>35.14634146341463</v>
      </c>
    </row>
    <row r="27" ht="15">
      <c r="C27" s="4"/>
    </row>
    <row r="28" spans="2:3" ht="15">
      <c r="B28" t="s">
        <v>18</v>
      </c>
      <c r="C28" s="4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104</v>
      </c>
      <c r="C3" s="4"/>
    </row>
    <row r="4" ht="15">
      <c r="C4" s="4"/>
    </row>
    <row r="5" spans="1:3" ht="15">
      <c r="A5" s="1" t="s">
        <v>105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125</v>
      </c>
      <c r="B10" t="s">
        <v>6</v>
      </c>
      <c r="C10" s="4" t="s">
        <v>108</v>
      </c>
      <c r="D10">
        <f aca="true" t="shared" si="0" ref="D10:D15">101-(A10*100)/$C$17</f>
        <v>82.2874251497006</v>
      </c>
    </row>
    <row r="11" spans="1:4" ht="15">
      <c r="A11">
        <v>182</v>
      </c>
      <c r="B11" t="s">
        <v>10</v>
      </c>
      <c r="C11" s="4" t="s">
        <v>109</v>
      </c>
      <c r="D11">
        <f t="shared" si="0"/>
        <v>73.75449101796407</v>
      </c>
    </row>
    <row r="12" spans="1:4" ht="15">
      <c r="A12">
        <v>193</v>
      </c>
      <c r="B12" t="s">
        <v>7</v>
      </c>
      <c r="C12" s="4" t="s">
        <v>110</v>
      </c>
      <c r="D12">
        <f t="shared" si="0"/>
        <v>72.10778443113773</v>
      </c>
    </row>
    <row r="13" spans="1:4" ht="15">
      <c r="A13">
        <v>199</v>
      </c>
      <c r="B13" t="s">
        <v>8</v>
      </c>
      <c r="C13" s="4" t="s">
        <v>112</v>
      </c>
      <c r="D13">
        <f t="shared" si="0"/>
        <v>71.20958083832335</v>
      </c>
    </row>
    <row r="14" spans="1:4" ht="15">
      <c r="A14">
        <v>499</v>
      </c>
      <c r="B14" t="s">
        <v>97</v>
      </c>
      <c r="C14" s="4" t="s">
        <v>111</v>
      </c>
      <c r="D14">
        <f t="shared" si="0"/>
        <v>26.299401197604794</v>
      </c>
    </row>
    <row r="15" spans="1:4" ht="15">
      <c r="A15">
        <v>572</v>
      </c>
      <c r="B15" t="s">
        <v>41</v>
      </c>
      <c r="C15" s="4" t="s">
        <v>113</v>
      </c>
      <c r="D15">
        <f t="shared" si="0"/>
        <v>15.371257485029943</v>
      </c>
    </row>
    <row r="16" ht="15">
      <c r="C16" s="4"/>
    </row>
    <row r="17" spans="2:3" ht="15">
      <c r="B17" t="s">
        <v>18</v>
      </c>
      <c r="C17" s="4" t="s">
        <v>107</v>
      </c>
    </row>
    <row r="18" ht="15">
      <c r="C18" s="4"/>
    </row>
    <row r="19" spans="1:3" ht="15">
      <c r="A19" s="1" t="s">
        <v>106</v>
      </c>
      <c r="C19" s="4"/>
    </row>
    <row r="20" ht="15">
      <c r="C20" s="4"/>
    </row>
    <row r="21" spans="1:4" ht="15">
      <c r="A21" t="s">
        <v>5</v>
      </c>
      <c r="B21" t="s">
        <v>2</v>
      </c>
      <c r="C21" s="4" t="s">
        <v>3</v>
      </c>
      <c r="D21" t="s">
        <v>4</v>
      </c>
    </row>
    <row r="22" ht="15">
      <c r="C22" s="4"/>
    </row>
    <row r="23" spans="1:4" ht="15">
      <c r="A23">
        <v>45</v>
      </c>
      <c r="B23" t="s">
        <v>21</v>
      </c>
      <c r="C23" s="4" t="s">
        <v>120</v>
      </c>
      <c r="D23" s="4">
        <f>101-(A23*100)/$C$29</f>
        <v>82.40495867768595</v>
      </c>
    </row>
    <row r="24" spans="1:4" ht="15">
      <c r="A24">
        <v>87</v>
      </c>
      <c r="B24" t="s">
        <v>25</v>
      </c>
      <c r="C24" s="4" t="s">
        <v>116</v>
      </c>
      <c r="D24" s="4">
        <f>101-(A24*100)/$C$29</f>
        <v>65.04958677685951</v>
      </c>
    </row>
    <row r="25" spans="1:4" ht="15">
      <c r="A25" s="5">
        <v>107</v>
      </c>
      <c r="B25" t="s">
        <v>115</v>
      </c>
      <c r="C25" s="4" t="s">
        <v>117</v>
      </c>
      <c r="D25" s="4">
        <f>101-(A25*100)/$C$29</f>
        <v>56.78512396694215</v>
      </c>
    </row>
    <row r="26" spans="1:4" ht="15">
      <c r="A26">
        <v>121</v>
      </c>
      <c r="B26" t="s">
        <v>28</v>
      </c>
      <c r="C26" s="4" t="s">
        <v>118</v>
      </c>
      <c r="D26" s="4">
        <f>101-(A26*100)/$C$29</f>
        <v>51</v>
      </c>
    </row>
    <row r="27" spans="1:4" ht="15">
      <c r="A27">
        <v>230</v>
      </c>
      <c r="B27" t="s">
        <v>23</v>
      </c>
      <c r="C27" s="4" t="s">
        <v>119</v>
      </c>
      <c r="D27" s="4">
        <f>101-(A27*100)/$C$29</f>
        <v>5.95867768595042</v>
      </c>
    </row>
    <row r="28" ht="15">
      <c r="C28" s="4"/>
    </row>
    <row r="29" spans="2:3" ht="15">
      <c r="B29" t="s">
        <v>18</v>
      </c>
      <c r="C29" s="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135</v>
      </c>
      <c r="C3" s="4"/>
    </row>
    <row r="4" ht="15">
      <c r="C4" s="4"/>
    </row>
    <row r="5" spans="1:3" ht="15">
      <c r="A5" s="1" t="s">
        <v>121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25</v>
      </c>
      <c r="B10" t="s">
        <v>6</v>
      </c>
      <c r="C10" s="4" t="s">
        <v>123</v>
      </c>
      <c r="D10">
        <f>101-(A10*100)/$C$16</f>
        <v>74.6842105263158</v>
      </c>
    </row>
    <row r="11" spans="1:4" ht="15">
      <c r="A11">
        <v>27</v>
      </c>
      <c r="B11" t="s">
        <v>122</v>
      </c>
      <c r="C11" s="4" t="s">
        <v>127</v>
      </c>
      <c r="D11">
        <f>101-(A11*100)/$C$16</f>
        <v>72.57894736842105</v>
      </c>
    </row>
    <row r="12" spans="1:4" ht="15">
      <c r="A12">
        <v>28</v>
      </c>
      <c r="B12" t="s">
        <v>8</v>
      </c>
      <c r="C12" s="4" t="s">
        <v>124</v>
      </c>
      <c r="D12">
        <f>101-(A12*100)/$C$16</f>
        <v>71.52631578947368</v>
      </c>
    </row>
    <row r="13" spans="1:4" ht="15">
      <c r="A13">
        <v>29</v>
      </c>
      <c r="B13" t="s">
        <v>10</v>
      </c>
      <c r="C13" s="4" t="s">
        <v>125</v>
      </c>
      <c r="D13">
        <f>101-(A13*100)/$C$16</f>
        <v>70.47368421052632</v>
      </c>
    </row>
    <row r="14" spans="1:4" ht="15">
      <c r="A14">
        <v>95</v>
      </c>
      <c r="B14" t="s">
        <v>42</v>
      </c>
      <c r="C14" s="4" t="s">
        <v>126</v>
      </c>
      <c r="D14">
        <f>101-(A14*100)/$C$16</f>
        <v>1</v>
      </c>
    </row>
    <row r="15" ht="15">
      <c r="C15" s="4"/>
    </row>
    <row r="16" spans="2:3" ht="15">
      <c r="B16" t="s">
        <v>18</v>
      </c>
      <c r="C16" s="4" t="s">
        <v>128</v>
      </c>
    </row>
    <row r="17" ht="15">
      <c r="C17" s="4"/>
    </row>
    <row r="18" spans="1:3" ht="15">
      <c r="A18" s="1" t="s">
        <v>143</v>
      </c>
      <c r="C18" s="4"/>
    </row>
    <row r="19" ht="15">
      <c r="C19" s="4"/>
    </row>
    <row r="20" spans="1:4" ht="15">
      <c r="A20" t="s">
        <v>5</v>
      </c>
      <c r="B20" t="s">
        <v>2</v>
      </c>
      <c r="C20" s="4" t="s">
        <v>3</v>
      </c>
      <c r="D20" t="s">
        <v>4</v>
      </c>
    </row>
    <row r="21" ht="15">
      <c r="C21" s="4"/>
    </row>
    <row r="22" spans="1:4" ht="15">
      <c r="A22">
        <v>14</v>
      </c>
      <c r="B22" t="s">
        <v>21</v>
      </c>
      <c r="C22" s="4" t="s">
        <v>129</v>
      </c>
      <c r="D22" s="4">
        <f>101-(A22*100)/$C$28</f>
        <v>83.27848101265823</v>
      </c>
    </row>
    <row r="23" spans="1:4" ht="15">
      <c r="A23">
        <v>41</v>
      </c>
      <c r="B23" t="s">
        <v>16</v>
      </c>
      <c r="C23" s="4" t="s">
        <v>130</v>
      </c>
      <c r="D23" s="4">
        <f>101-(A23*100)/$C$28</f>
        <v>49.10126582278481</v>
      </c>
    </row>
    <row r="24" spans="1:4" ht="15">
      <c r="A24">
        <v>47</v>
      </c>
      <c r="B24" t="s">
        <v>25</v>
      </c>
      <c r="C24" s="4" t="s">
        <v>131</v>
      </c>
      <c r="D24" s="4">
        <f>101-(A24*100)/$C$28</f>
        <v>41.50632911392405</v>
      </c>
    </row>
    <row r="25" spans="1:4" ht="15">
      <c r="A25">
        <v>51</v>
      </c>
      <c r="B25" t="s">
        <v>28</v>
      </c>
      <c r="C25" s="4" t="s">
        <v>133</v>
      </c>
      <c r="D25" s="4">
        <f>101-(A25*100)/$C$28</f>
        <v>36.44303797468355</v>
      </c>
    </row>
    <row r="26" spans="1:4" ht="15">
      <c r="A26" s="5">
        <v>53</v>
      </c>
      <c r="B26" t="s">
        <v>115</v>
      </c>
      <c r="C26" s="4" t="s">
        <v>132</v>
      </c>
      <c r="D26" s="4">
        <f>101-(A26*100)/$C$28</f>
        <v>33.911392405063296</v>
      </c>
    </row>
    <row r="28" spans="2:3" ht="15">
      <c r="B28" t="s">
        <v>18</v>
      </c>
      <c r="C28" s="4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144</v>
      </c>
      <c r="C3" s="4"/>
    </row>
    <row r="4" ht="15">
      <c r="C4" s="4"/>
    </row>
    <row r="5" spans="1:3" ht="15">
      <c r="A5" s="1" t="s">
        <v>141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166</v>
      </c>
      <c r="B10" t="s">
        <v>6</v>
      </c>
      <c r="C10" s="4" t="s">
        <v>136</v>
      </c>
      <c r="D10">
        <f>101-(A10*100)/$C$12</f>
        <v>93.56272401433692</v>
      </c>
    </row>
    <row r="11" ht="15">
      <c r="C11" s="4"/>
    </row>
    <row r="12" spans="2:3" ht="15">
      <c r="B12" t="s">
        <v>18</v>
      </c>
      <c r="C12" s="4" t="s">
        <v>137</v>
      </c>
    </row>
    <row r="13" ht="15">
      <c r="C13" s="4"/>
    </row>
    <row r="14" spans="1:3" ht="15">
      <c r="A14" s="1" t="s">
        <v>142</v>
      </c>
      <c r="C14" s="4"/>
    </row>
    <row r="15" ht="15">
      <c r="C15" s="4"/>
    </row>
    <row r="16" spans="1:4" ht="15">
      <c r="A16" t="s">
        <v>5</v>
      </c>
      <c r="B16" t="s">
        <v>2</v>
      </c>
      <c r="C16" s="4" t="s">
        <v>3</v>
      </c>
      <c r="D16" t="s">
        <v>4</v>
      </c>
    </row>
    <row r="17" ht="15">
      <c r="C17" s="4"/>
    </row>
    <row r="18" spans="1:4" ht="15">
      <c r="A18">
        <v>16</v>
      </c>
      <c r="B18" t="s">
        <v>21</v>
      </c>
      <c r="C18" s="4" t="s">
        <v>139</v>
      </c>
      <c r="D18" s="4">
        <f>101-(A18*100)/$C$21</f>
        <v>99.28693790149893</v>
      </c>
    </row>
    <row r="19" spans="1:4" ht="15">
      <c r="A19" s="5">
        <v>303</v>
      </c>
      <c r="B19" t="s">
        <v>115</v>
      </c>
      <c r="C19" s="4" t="s">
        <v>138</v>
      </c>
      <c r="D19" s="4">
        <f>101-(A19*100)/$C$21</f>
        <v>68.55888650963598</v>
      </c>
    </row>
    <row r="20" ht="15">
      <c r="C20" s="4"/>
    </row>
    <row r="21" spans="2:3" ht="15">
      <c r="B21" t="s">
        <v>18</v>
      </c>
      <c r="C21" s="4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145</v>
      </c>
      <c r="C3" s="4"/>
    </row>
    <row r="4" ht="15">
      <c r="C4" s="4"/>
    </row>
    <row r="5" spans="1:3" ht="15">
      <c r="A5" s="1" t="s">
        <v>146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144</v>
      </c>
      <c r="B10" t="s">
        <v>10</v>
      </c>
      <c r="C10" s="4" t="s">
        <v>148</v>
      </c>
      <c r="D10">
        <f>101-(A10*100)/$C$15</f>
        <v>60.550561797752806</v>
      </c>
    </row>
    <row r="11" spans="1:4" ht="15">
      <c r="A11">
        <v>203</v>
      </c>
      <c r="B11" t="s">
        <v>97</v>
      </c>
      <c r="C11" s="4" t="s">
        <v>149</v>
      </c>
      <c r="D11">
        <f>101-(A11*100)/$C$15</f>
        <v>43.97752808988764</v>
      </c>
    </row>
    <row r="12" spans="1:4" ht="15">
      <c r="A12">
        <v>222</v>
      </c>
      <c r="B12" t="s">
        <v>16</v>
      </c>
      <c r="C12" s="4" t="s">
        <v>150</v>
      </c>
      <c r="D12">
        <f>101-(A12*100)/$C$15</f>
        <v>38.640449438202246</v>
      </c>
    </row>
    <row r="13" spans="1:4" ht="15">
      <c r="A13">
        <v>348</v>
      </c>
      <c r="B13" t="s">
        <v>42</v>
      </c>
      <c r="C13" s="4" t="s">
        <v>151</v>
      </c>
      <c r="D13">
        <f>101-(A13*100)/$C$15</f>
        <v>3.247191011235955</v>
      </c>
    </row>
    <row r="14" ht="15">
      <c r="C14" s="4"/>
    </row>
    <row r="15" spans="2:3" ht="15">
      <c r="B15" t="s">
        <v>18</v>
      </c>
      <c r="C15" s="4" t="s">
        <v>147</v>
      </c>
    </row>
    <row r="16" ht="15">
      <c r="C16" s="4"/>
    </row>
    <row r="17" spans="1:3" ht="15">
      <c r="A17" s="1" t="s">
        <v>154</v>
      </c>
      <c r="C17" s="4"/>
    </row>
    <row r="18" ht="15">
      <c r="C18" s="4"/>
    </row>
    <row r="19" spans="1:4" ht="15">
      <c r="A19" t="s">
        <v>5</v>
      </c>
      <c r="B19" t="s">
        <v>2</v>
      </c>
      <c r="C19" s="4" t="s">
        <v>3</v>
      </c>
      <c r="D19" t="s">
        <v>4</v>
      </c>
    </row>
    <row r="20" ht="15">
      <c r="C20" s="4"/>
    </row>
    <row r="21" spans="1:4" ht="15">
      <c r="A21">
        <v>20</v>
      </c>
      <c r="B21" t="s">
        <v>21</v>
      </c>
      <c r="C21" s="4" t="s">
        <v>152</v>
      </c>
      <c r="D21" s="4">
        <f>101-(A21*100)/$C$23</f>
        <v>89.57142857142857</v>
      </c>
    </row>
    <row r="22" ht="15">
      <c r="C22" s="4"/>
    </row>
    <row r="23" spans="2:3" ht="15">
      <c r="B23" t="s">
        <v>18</v>
      </c>
      <c r="C23" s="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7.28125" style="0" customWidth="1"/>
    <col min="2" max="2" width="22.57421875" style="0" customWidth="1"/>
    <col min="3" max="3" width="15.140625" style="0" customWidth="1"/>
    <col min="4" max="16384" width="11.421875" style="0" customWidth="1"/>
  </cols>
  <sheetData>
    <row r="1" spans="1:3" ht="26.25">
      <c r="A1" s="3" t="s">
        <v>0</v>
      </c>
      <c r="C1" s="4"/>
    </row>
    <row r="2" ht="15">
      <c r="C2" s="4"/>
    </row>
    <row r="3" spans="1:3" ht="15.75">
      <c r="A3" s="2" t="s">
        <v>155</v>
      </c>
      <c r="C3" s="4"/>
    </row>
    <row r="4" ht="15">
      <c r="C4" s="4"/>
    </row>
    <row r="5" spans="1:3" ht="15">
      <c r="A5" s="1" t="s">
        <v>156</v>
      </c>
      <c r="C5" s="4"/>
    </row>
    <row r="6" spans="1:3" ht="15">
      <c r="A6" s="1"/>
      <c r="C6" s="4"/>
    </row>
    <row r="7" ht="15">
      <c r="C7" s="4"/>
    </row>
    <row r="8" spans="1:4" ht="15">
      <c r="A8" t="s">
        <v>5</v>
      </c>
      <c r="B8" t="s">
        <v>2</v>
      </c>
      <c r="C8" s="4" t="s">
        <v>3</v>
      </c>
      <c r="D8" t="s">
        <v>4</v>
      </c>
    </row>
    <row r="9" ht="15">
      <c r="C9" s="4"/>
    </row>
    <row r="10" spans="1:4" ht="15">
      <c r="A10">
        <v>31</v>
      </c>
      <c r="B10" t="s">
        <v>21</v>
      </c>
      <c r="C10" s="4" t="s">
        <v>157</v>
      </c>
      <c r="D10">
        <f>101-(A10*100)/$C$13</f>
        <v>91.60606060606061</v>
      </c>
    </row>
    <row r="11" spans="1:4" ht="15">
      <c r="A11">
        <v>323</v>
      </c>
      <c r="B11" t="s">
        <v>42</v>
      </c>
      <c r="C11" s="4" t="s">
        <v>158</v>
      </c>
      <c r="D11">
        <f>101-(A11*100)/$C$13</f>
        <v>3.1212121212121247</v>
      </c>
    </row>
    <row r="12" ht="15">
      <c r="C12" s="4"/>
    </row>
    <row r="13" spans="2:3" ht="15">
      <c r="B13" t="s">
        <v>18</v>
      </c>
      <c r="C13" s="4" t="s">
        <v>159</v>
      </c>
    </row>
    <row r="14" ht="15">
      <c r="C14" s="4"/>
    </row>
    <row r="15" spans="1:3" ht="15">
      <c r="A15" s="1"/>
      <c r="C15" s="4"/>
    </row>
    <row r="16" ht="15">
      <c r="C16" s="4"/>
    </row>
    <row r="17" ht="15">
      <c r="C17" s="4"/>
    </row>
    <row r="18" ht="15">
      <c r="C18" s="4"/>
    </row>
    <row r="19" spans="3:4" ht="15">
      <c r="C19" s="4"/>
      <c r="D19" s="4"/>
    </row>
    <row r="20" ht="15">
      <c r="C20" s="4"/>
    </row>
    <row r="21" ht="15">
      <c r="C2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Aurélien Aubry</dc:creator>
  <cp:keywords/>
  <dc:description/>
  <cp:lastModifiedBy>Aurélien Aubry</cp:lastModifiedBy>
  <dcterms:created xsi:type="dcterms:W3CDTF">2024-01-29T13:38:47Z</dcterms:created>
  <dcterms:modified xsi:type="dcterms:W3CDTF">2024-04-29T13:29:05Z</dcterms:modified>
  <cp:category/>
  <cp:version/>
  <cp:contentType/>
  <cp:contentStatus/>
</cp:coreProperties>
</file>